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<sst xmlns="http://schemas.openxmlformats.org/spreadsheetml/2006/main" count="70" uniqueCount="58">
  <si>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S</t>
  </si>
  <si>
    <t>T</t>
  </si>
  <si>
    <t>Thu</t>
  </si>
  <si>
    <t>Kinh</t>
  </si>
  <si>
    <t>A</t>
  </si>
  <si>
    <t>B</t>
  </si>
  <si>
    <t>1</t>
  </si>
  <si>
    <t>2</t>
  </si>
  <si>
    <t>5</t>
  </si>
  <si>
    <t>6</t>
  </si>
  <si>
    <t>8</t>
  </si>
  <si>
    <t>9</t>
  </si>
  <si>
    <t>3 = 4 + 7</t>
  </si>
  <si>
    <t>4 = 5 + 6</t>
  </si>
  <si>
    <t>7 = 8 + 9</t>
  </si>
  <si>
    <t>10 = 1*3/100</t>
  </si>
  <si>
    <t>ĐVT: 1.000đồng</t>
  </si>
  <si>
    <t>Trong đó</t>
  </si>
  <si>
    <t>Số Q.toán</t>
  </si>
  <si>
    <t>Số đã</t>
  </si>
  <si>
    <t>Số KP</t>
  </si>
  <si>
    <t>N.sách,</t>
  </si>
  <si>
    <t>ngân</t>
  </si>
  <si>
    <t>Q.toán</t>
  </si>
  <si>
    <t>tiếp tục</t>
  </si>
  <si>
    <t>Hỗ</t>
  </si>
  <si>
    <t>sách</t>
  </si>
  <si>
    <t>phí</t>
  </si>
  <si>
    <t>phí thu</t>
  </si>
  <si>
    <t>N.sách</t>
  </si>
  <si>
    <t>theo dõi</t>
  </si>
  <si>
    <t>hồi</t>
  </si>
  <si>
    <t>trợ</t>
  </si>
  <si>
    <t>hỗ trợ</t>
  </si>
  <si>
    <t>đợt này</t>
  </si>
  <si>
    <t>thu hồi</t>
  </si>
  <si>
    <t>Đơn vị</t>
  </si>
  <si>
    <t>Tổng cộng</t>
  </si>
  <si>
    <t>Huyện Tây và Đông Giang</t>
  </si>
  <si>
    <t>Huyện Nam Giang</t>
  </si>
  <si>
    <t>Huyện Phước Sơn</t>
  </si>
  <si>
    <t>Huyện Tiên Phước</t>
  </si>
  <si>
    <t>Huyện Hiệp Đức</t>
  </si>
  <si>
    <t>Huyện thị xã Hội An</t>
  </si>
  <si>
    <t>Huyện thị xã Tam Kỳ</t>
  </si>
  <si>
    <t>Huyện Đại Lộc</t>
  </si>
  <si>
    <t>Huyện Điện Bàn</t>
  </si>
  <si>
    <t>Huyện Duy xuyên</t>
  </si>
  <si>
    <t>Huyện Quế Sơn</t>
  </si>
  <si>
    <t>Huyện Thăng Bình</t>
  </si>
  <si>
    <t>Huyện Núi Thành</t>
  </si>
  <si>
    <t>Sở NN&amp;PTNT (TT giống)</t>
  </si>
  <si>
    <t>Huyện Nam và Bắc Trà My</t>
  </si>
  <si>
    <r>
      <t xml:space="preserve">Tổng số KP ngân sách cấp </t>
    </r>
    <r>
      <rPr>
        <sz val="12"/>
        <rFont val="Times New Roman"/>
        <family val="1"/>
      </rPr>
      <t>(trừ số đã thu hồi tạm ứng)</t>
    </r>
  </si>
  <si>
    <t>PHỤ LỤC XỬ LÝ NỢ TẠM ỨNG NGÂN SÁCH TỈNH MUA GIÔNG LÚA, NGÔ CHO MƯỢN VỤ ĐÔNG XUÂN 1998-1999</t>
  </si>
  <si>
    <t>Tỷ lệ (%) thu hồi, hỗ trợ theo QĐ: 2126/ngày 14/7/99</t>
  </si>
  <si>
    <t>()</t>
  </si>
  <si>
    <t>(Kèm theo Quyết định số:  2218  /QĐ-UBND ngày 28 /7/2006 của UBND tỉnh Quảng Nam)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</si>
</sst>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5">
    <font>
      <sz val="10"/>
      <name val="Arial"/>
      <family val="0"/>
    </font>
    <font>
      <sz val="12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sz val="11"/>
      <name val=".VnTime"/>
      <family val="2"/>
    </font>
    <font>
      <sz val="10"/>
      <name val=".VnTime"/>
      <family val="2"/>
    </font>
    <font>
      <b/>
      <sz val="18"/>
      <name val=".VnTimeH"/>
      <family val="2"/>
    </font>
    <font>
      <b/>
      <i/>
      <sz val="13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9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11" fillId="0" borderId="6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3" fontId="11" fillId="0" borderId="4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2" sqref="A2:L2"/>
    </sheetView>
  </sheetViews>
  <sheetFormatPr defaultColWidth="9.140625" defaultRowHeight="15.75" customHeight="1"/>
  <cols>
    <col min="1" max="1" width="3.140625" style="1" customWidth="1"/>
    <col min="2" max="2" width="26.421875" style="1" customWidth="1"/>
    <col min="3" max="3" width="5.421875" style="1" customWidth="1"/>
    <col min="4" max="4" width="5.7109375" style="1" customWidth="1"/>
    <col min="5" max="5" width="13.00390625" style="1" customWidth="1"/>
    <col min="6" max="6" width="10.7109375" style="1" customWidth="1"/>
    <col min="7" max="7" width="10.421875" style="1" customWidth="1"/>
    <col min="8" max="8" width="10.57421875" style="1" customWidth="1"/>
    <col min="9" max="9" width="12.00390625" style="4" customWidth="1"/>
    <col min="10" max="10" width="10.28125" style="4" customWidth="1"/>
    <col min="11" max="11" width="12.57421875" style="4" customWidth="1"/>
    <col min="12" max="12" width="12.28125" style="1" customWidth="1"/>
    <col min="13" max="13" width="13.140625" style="1" bestFit="1" customWidth="1"/>
    <col min="14" max="14" width="13.7109375" style="1" customWidth="1"/>
    <col min="15" max="16384" width="9.140625" style="1" customWidth="1"/>
  </cols>
  <sheetData>
    <row r="1" spans="1:12" ht="21.75" customHeight="1">
      <c r="A1" s="37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 customHeight="1">
      <c r="A2" s="39" t="s">
        <v>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1:12" ht="15.75" customHeight="1">
      <c r="K4" s="33" t="s">
        <v>16</v>
      </c>
      <c r="L4" s="3"/>
    </row>
    <row r="5" spans="1:12" s="15" customFormat="1" ht="15.75" customHeight="1">
      <c r="A5" s="9"/>
      <c r="B5" s="13"/>
      <c r="C5" s="42" t="s">
        <v>55</v>
      </c>
      <c r="D5" s="43"/>
      <c r="E5" s="48" t="s">
        <v>53</v>
      </c>
      <c r="F5" s="35" t="s">
        <v>17</v>
      </c>
      <c r="G5" s="41"/>
      <c r="H5" s="41"/>
      <c r="I5" s="41"/>
      <c r="J5" s="41"/>
      <c r="K5" s="36"/>
      <c r="L5" s="14" t="s">
        <v>18</v>
      </c>
    </row>
    <row r="6" spans="1:12" s="15" customFormat="1" ht="15.75" customHeight="1">
      <c r="A6" s="16" t="s">
        <v>0</v>
      </c>
      <c r="B6" s="10"/>
      <c r="C6" s="44"/>
      <c r="D6" s="45"/>
      <c r="E6" s="49"/>
      <c r="F6" s="17" t="s">
        <v>19</v>
      </c>
      <c r="G6" s="35" t="s">
        <v>17</v>
      </c>
      <c r="H6" s="36"/>
      <c r="I6" s="17" t="s">
        <v>20</v>
      </c>
      <c r="J6" s="35" t="s">
        <v>17</v>
      </c>
      <c r="K6" s="36"/>
      <c r="L6" s="17" t="s">
        <v>21</v>
      </c>
    </row>
    <row r="7" spans="1:12" s="15" customFormat="1" ht="15.75" customHeight="1">
      <c r="A7" s="16" t="s">
        <v>1</v>
      </c>
      <c r="B7" s="18" t="s">
        <v>36</v>
      </c>
      <c r="C7" s="46"/>
      <c r="D7" s="47"/>
      <c r="E7" s="49"/>
      <c r="F7" s="17" t="s">
        <v>23</v>
      </c>
      <c r="G7" s="17" t="s">
        <v>3</v>
      </c>
      <c r="H7" s="17" t="s">
        <v>3</v>
      </c>
      <c r="I7" s="17" t="s">
        <v>23</v>
      </c>
      <c r="J7" s="17" t="s">
        <v>3</v>
      </c>
      <c r="K7" s="17" t="s">
        <v>3</v>
      </c>
      <c r="L7" s="17" t="s">
        <v>24</v>
      </c>
    </row>
    <row r="8" spans="1:12" s="15" customFormat="1" ht="15.75" customHeight="1">
      <c r="A8" s="16" t="s">
        <v>1</v>
      </c>
      <c r="B8" s="2"/>
      <c r="C8" s="16" t="s">
        <v>2</v>
      </c>
      <c r="D8" s="16" t="s">
        <v>25</v>
      </c>
      <c r="E8" s="49"/>
      <c r="F8" s="17" t="s">
        <v>22</v>
      </c>
      <c r="G8" s="17" t="s">
        <v>27</v>
      </c>
      <c r="H8" s="17" t="s">
        <v>28</v>
      </c>
      <c r="I8" s="17" t="s">
        <v>29</v>
      </c>
      <c r="J8" s="17" t="s">
        <v>27</v>
      </c>
      <c r="K8" s="17" t="s">
        <v>28</v>
      </c>
      <c r="L8" s="17" t="s">
        <v>30</v>
      </c>
    </row>
    <row r="9" spans="1:12" s="15" customFormat="1" ht="15.75" customHeight="1">
      <c r="A9" s="5"/>
      <c r="B9" s="5"/>
      <c r="C9" s="19" t="s">
        <v>31</v>
      </c>
      <c r="D9" s="19" t="s">
        <v>32</v>
      </c>
      <c r="E9" s="50"/>
      <c r="F9" s="20" t="s">
        <v>26</v>
      </c>
      <c r="G9" s="20" t="s">
        <v>33</v>
      </c>
      <c r="H9" s="20" t="s">
        <v>31</v>
      </c>
      <c r="I9" s="20" t="s">
        <v>34</v>
      </c>
      <c r="J9" s="20" t="s">
        <v>33</v>
      </c>
      <c r="K9" s="20" t="s">
        <v>31</v>
      </c>
      <c r="L9" s="20" t="s">
        <v>35</v>
      </c>
    </row>
    <row r="10" spans="1:12" s="11" customFormat="1" ht="15.75" customHeight="1">
      <c r="A10" s="12" t="s">
        <v>4</v>
      </c>
      <c r="B10" s="12" t="s">
        <v>5</v>
      </c>
      <c r="C10" s="12" t="s">
        <v>6</v>
      </c>
      <c r="D10" s="12" t="s">
        <v>7</v>
      </c>
      <c r="E10" s="12" t="s">
        <v>12</v>
      </c>
      <c r="F10" s="12" t="s">
        <v>13</v>
      </c>
      <c r="G10" s="12" t="s">
        <v>8</v>
      </c>
      <c r="H10" s="12" t="s">
        <v>9</v>
      </c>
      <c r="I10" s="12" t="s">
        <v>14</v>
      </c>
      <c r="J10" s="12" t="s">
        <v>10</v>
      </c>
      <c r="K10" s="12" t="s">
        <v>11</v>
      </c>
      <c r="L10" s="12" t="s">
        <v>15</v>
      </c>
    </row>
    <row r="11" spans="1:14" ht="18" customHeight="1">
      <c r="A11" s="21"/>
      <c r="B11" s="32" t="s">
        <v>37</v>
      </c>
      <c r="C11" s="22"/>
      <c r="D11" s="22"/>
      <c r="E11" s="23">
        <f aca="true" t="shared" si="0" ref="E11:K11">SUM(E12:E26)</f>
        <v>2357049.8</v>
      </c>
      <c r="F11" s="23">
        <f t="shared" si="0"/>
        <v>885903</v>
      </c>
      <c r="G11" s="23">
        <f t="shared" si="0"/>
        <v>661507</v>
      </c>
      <c r="H11" s="23">
        <f t="shared" si="0"/>
        <v>224396</v>
      </c>
      <c r="I11" s="24">
        <f t="shared" si="0"/>
        <v>1471146.8</v>
      </c>
      <c r="J11" s="24">
        <f t="shared" si="0"/>
        <v>249702.9</v>
      </c>
      <c r="K11" s="24">
        <f t="shared" si="0"/>
        <v>1221443.9</v>
      </c>
      <c r="L11" s="23">
        <f>SUM(L12:L26)</f>
        <v>1377379.9</v>
      </c>
      <c r="M11" s="25"/>
      <c r="N11" s="25"/>
    </row>
    <row r="12" spans="1:14" ht="18" customHeight="1">
      <c r="A12" s="26">
        <v>1</v>
      </c>
      <c r="B12" s="27" t="s">
        <v>38</v>
      </c>
      <c r="C12" s="28">
        <v>35</v>
      </c>
      <c r="D12" s="28">
        <f>100-C12</f>
        <v>65</v>
      </c>
      <c r="E12" s="29">
        <v>45300</v>
      </c>
      <c r="F12" s="29">
        <v>16500</v>
      </c>
      <c r="G12" s="29">
        <f>F12-H12</f>
        <v>16500</v>
      </c>
      <c r="H12" s="29"/>
      <c r="I12" s="30">
        <v>28800</v>
      </c>
      <c r="J12" s="30">
        <v>12945</v>
      </c>
      <c r="K12" s="30">
        <f>I12-J12</f>
        <v>15855</v>
      </c>
      <c r="L12" s="29"/>
      <c r="M12" s="25"/>
      <c r="N12" s="25"/>
    </row>
    <row r="13" spans="1:13" ht="18" customHeight="1">
      <c r="A13" s="26">
        <v>2</v>
      </c>
      <c r="B13" s="27" t="s">
        <v>39</v>
      </c>
      <c r="C13" s="28">
        <v>35</v>
      </c>
      <c r="D13" s="28">
        <f aca="true" t="shared" si="1" ref="D13:D26">100-C13</f>
        <v>65</v>
      </c>
      <c r="E13" s="29">
        <v>59850</v>
      </c>
      <c r="F13" s="29">
        <v>8250</v>
      </c>
      <c r="G13" s="29">
        <f aca="true" t="shared" si="2" ref="G13:G26">F13-H13</f>
        <v>8250</v>
      </c>
      <c r="H13" s="29"/>
      <c r="I13" s="30">
        <v>51600</v>
      </c>
      <c r="J13" s="30">
        <f>30653-0.5</f>
        <v>30652.5</v>
      </c>
      <c r="K13" s="30">
        <f aca="true" t="shared" si="3" ref="K13:K26">I13-J13</f>
        <v>20947.5</v>
      </c>
      <c r="L13" s="29"/>
      <c r="M13" s="25"/>
    </row>
    <row r="14" spans="1:13" ht="18" customHeight="1">
      <c r="A14" s="26">
        <v>3</v>
      </c>
      <c r="B14" s="27" t="s">
        <v>40</v>
      </c>
      <c r="C14" s="28">
        <v>35</v>
      </c>
      <c r="D14" s="28">
        <f t="shared" si="1"/>
        <v>65</v>
      </c>
      <c r="E14" s="29">
        <v>41850</v>
      </c>
      <c r="F14" s="29">
        <v>8250</v>
      </c>
      <c r="G14" s="29">
        <f t="shared" si="2"/>
        <v>8250</v>
      </c>
      <c r="H14" s="29"/>
      <c r="I14" s="30">
        <v>33600</v>
      </c>
      <c r="J14" s="30">
        <f>18953-0.5</f>
        <v>18952.5</v>
      </c>
      <c r="K14" s="30">
        <f t="shared" si="3"/>
        <v>14647.5</v>
      </c>
      <c r="L14" s="29"/>
      <c r="M14" s="25"/>
    </row>
    <row r="15" spans="1:13" ht="18" customHeight="1">
      <c r="A15" s="26">
        <v>4</v>
      </c>
      <c r="B15" s="27" t="s">
        <v>52</v>
      </c>
      <c r="C15" s="28">
        <v>35</v>
      </c>
      <c r="D15" s="28">
        <f t="shared" si="1"/>
        <v>65</v>
      </c>
      <c r="E15" s="29">
        <v>48600</v>
      </c>
      <c r="F15" s="29">
        <v>21000</v>
      </c>
      <c r="G15" s="29">
        <f t="shared" si="2"/>
        <v>21000</v>
      </c>
      <c r="H15" s="29"/>
      <c r="I15" s="30">
        <v>27600</v>
      </c>
      <c r="J15" s="30">
        <v>10590</v>
      </c>
      <c r="K15" s="30">
        <f t="shared" si="3"/>
        <v>17010</v>
      </c>
      <c r="L15" s="29"/>
      <c r="M15" s="25"/>
    </row>
    <row r="16" spans="1:13" ht="18" customHeight="1">
      <c r="A16" s="26">
        <v>5</v>
      </c>
      <c r="B16" s="27" t="s">
        <v>41</v>
      </c>
      <c r="C16" s="28">
        <v>50</v>
      </c>
      <c r="D16" s="28">
        <f t="shared" si="1"/>
        <v>50</v>
      </c>
      <c r="E16" s="29">
        <v>65900</v>
      </c>
      <c r="F16" s="29">
        <v>29100</v>
      </c>
      <c r="G16" s="29">
        <f t="shared" si="2"/>
        <v>29100</v>
      </c>
      <c r="H16" s="29"/>
      <c r="I16" s="30">
        <v>36800</v>
      </c>
      <c r="J16" s="30">
        <v>3850</v>
      </c>
      <c r="K16" s="30">
        <f t="shared" si="3"/>
        <v>32950</v>
      </c>
      <c r="L16" s="29">
        <f aca="true" t="shared" si="4" ref="L16:L26">E16*C16/100</f>
        <v>32950</v>
      </c>
      <c r="M16" s="25"/>
    </row>
    <row r="17" spans="1:13" ht="18" customHeight="1">
      <c r="A17" s="26">
        <v>6</v>
      </c>
      <c r="B17" s="27" t="s">
        <v>42</v>
      </c>
      <c r="C17" s="28">
        <v>50</v>
      </c>
      <c r="D17" s="28">
        <f t="shared" si="1"/>
        <v>50</v>
      </c>
      <c r="E17" s="29">
        <v>117849.8</v>
      </c>
      <c r="F17" s="29">
        <f>51750+1503</f>
        <v>53253</v>
      </c>
      <c r="G17" s="29">
        <f t="shared" si="2"/>
        <v>53253</v>
      </c>
      <c r="H17" s="29"/>
      <c r="I17" s="30">
        <v>64596.8</v>
      </c>
      <c r="J17" s="30">
        <f>5672-0.1</f>
        <v>5671.9</v>
      </c>
      <c r="K17" s="30">
        <f t="shared" si="3"/>
        <v>58924.9</v>
      </c>
      <c r="L17" s="29">
        <f t="shared" si="4"/>
        <v>58924.9</v>
      </c>
      <c r="M17" s="31"/>
    </row>
    <row r="18" spans="1:13" ht="18" customHeight="1">
      <c r="A18" s="26">
        <v>7</v>
      </c>
      <c r="B18" s="27" t="s">
        <v>43</v>
      </c>
      <c r="C18" s="28">
        <v>65</v>
      </c>
      <c r="D18" s="28">
        <f t="shared" si="1"/>
        <v>35</v>
      </c>
      <c r="E18" s="29">
        <v>69750</v>
      </c>
      <c r="F18" s="29">
        <f>8250+13500</f>
        <v>21750</v>
      </c>
      <c r="G18" s="29">
        <f t="shared" si="2"/>
        <v>21750</v>
      </c>
      <c r="H18" s="29"/>
      <c r="I18" s="30">
        <v>48000</v>
      </c>
      <c r="J18" s="30">
        <v>2663</v>
      </c>
      <c r="K18" s="30">
        <f t="shared" si="3"/>
        <v>45337</v>
      </c>
      <c r="L18" s="29">
        <f t="shared" si="4"/>
        <v>45337.5</v>
      </c>
      <c r="M18" s="25"/>
    </row>
    <row r="19" spans="1:13" ht="18" customHeight="1">
      <c r="A19" s="26">
        <v>8</v>
      </c>
      <c r="B19" s="27" t="s">
        <v>44</v>
      </c>
      <c r="C19" s="28">
        <v>65</v>
      </c>
      <c r="D19" s="28">
        <f t="shared" si="1"/>
        <v>35</v>
      </c>
      <c r="E19" s="29">
        <v>280450</v>
      </c>
      <c r="F19" s="29">
        <f>48000</f>
        <v>48000</v>
      </c>
      <c r="G19" s="29">
        <f t="shared" si="2"/>
        <v>48000</v>
      </c>
      <c r="H19" s="29"/>
      <c r="I19" s="30">
        <v>232450</v>
      </c>
      <c r="J19" s="30">
        <v>50158</v>
      </c>
      <c r="K19" s="30">
        <f t="shared" si="3"/>
        <v>182292</v>
      </c>
      <c r="L19" s="29">
        <f t="shared" si="4"/>
        <v>182292.5</v>
      </c>
      <c r="M19" s="25"/>
    </row>
    <row r="20" spans="1:13" ht="18" customHeight="1">
      <c r="A20" s="26">
        <v>9</v>
      </c>
      <c r="B20" s="27" t="s">
        <v>45</v>
      </c>
      <c r="C20" s="28">
        <v>65</v>
      </c>
      <c r="D20" s="28">
        <f t="shared" si="1"/>
        <v>35</v>
      </c>
      <c r="E20" s="29">
        <v>338350</v>
      </c>
      <c r="F20" s="29">
        <f>165750+19000</f>
        <v>184750</v>
      </c>
      <c r="G20" s="29">
        <f>F20-H20</f>
        <v>118422</v>
      </c>
      <c r="H20" s="29">
        <v>66328</v>
      </c>
      <c r="I20" s="30">
        <v>153600</v>
      </c>
      <c r="J20" s="30"/>
      <c r="K20" s="30">
        <f>I20-J20</f>
        <v>153600</v>
      </c>
      <c r="L20" s="29">
        <f t="shared" si="4"/>
        <v>219927.5</v>
      </c>
      <c r="M20" s="25"/>
    </row>
    <row r="21" spans="1:13" ht="18" customHeight="1">
      <c r="A21" s="26">
        <v>10</v>
      </c>
      <c r="B21" s="27" t="s">
        <v>46</v>
      </c>
      <c r="C21" s="28">
        <v>65</v>
      </c>
      <c r="D21" s="28">
        <f t="shared" si="1"/>
        <v>35</v>
      </c>
      <c r="E21" s="29">
        <v>343500</v>
      </c>
      <c r="F21" s="29">
        <f>87000+104100</f>
        <v>191100</v>
      </c>
      <c r="G21" s="29">
        <f t="shared" si="2"/>
        <v>120225</v>
      </c>
      <c r="H21" s="29">
        <v>70875</v>
      </c>
      <c r="I21" s="30">
        <v>152400</v>
      </c>
      <c r="J21" s="30"/>
      <c r="K21" s="30">
        <f t="shared" si="3"/>
        <v>152400</v>
      </c>
      <c r="L21" s="29">
        <f t="shared" si="4"/>
        <v>223275</v>
      </c>
      <c r="M21" s="25"/>
    </row>
    <row r="22" spans="1:13" ht="18" customHeight="1">
      <c r="A22" s="26">
        <v>11</v>
      </c>
      <c r="B22" s="27" t="s">
        <v>47</v>
      </c>
      <c r="C22" s="28">
        <v>65</v>
      </c>
      <c r="D22" s="28">
        <f t="shared" si="1"/>
        <v>35</v>
      </c>
      <c r="E22" s="29">
        <v>317050</v>
      </c>
      <c r="F22" s="29">
        <f>72750+100300</f>
        <v>173050</v>
      </c>
      <c r="G22" s="29">
        <f t="shared" si="2"/>
        <v>110967</v>
      </c>
      <c r="H22" s="29">
        <v>62083</v>
      </c>
      <c r="I22" s="30">
        <v>144000</v>
      </c>
      <c r="J22" s="30"/>
      <c r="K22" s="30">
        <f t="shared" si="3"/>
        <v>144000</v>
      </c>
      <c r="L22" s="29">
        <f t="shared" si="4"/>
        <v>206082.5</v>
      </c>
      <c r="M22" s="25"/>
    </row>
    <row r="23" spans="1:13" ht="18" customHeight="1">
      <c r="A23" s="26">
        <v>12</v>
      </c>
      <c r="B23" s="27" t="s">
        <v>48</v>
      </c>
      <c r="C23" s="28">
        <v>65</v>
      </c>
      <c r="D23" s="28">
        <f t="shared" si="1"/>
        <v>35</v>
      </c>
      <c r="E23" s="29">
        <v>233400</v>
      </c>
      <c r="F23" s="29">
        <f>39300+67500</f>
        <v>106800</v>
      </c>
      <c r="G23" s="29">
        <f t="shared" si="2"/>
        <v>81690</v>
      </c>
      <c r="H23" s="29">
        <v>25110</v>
      </c>
      <c r="I23" s="30">
        <v>126600</v>
      </c>
      <c r="J23" s="30"/>
      <c r="K23" s="30">
        <f t="shared" si="3"/>
        <v>126600</v>
      </c>
      <c r="L23" s="29">
        <f t="shared" si="4"/>
        <v>151710</v>
      </c>
      <c r="M23" s="25"/>
    </row>
    <row r="24" spans="1:13" ht="18" customHeight="1">
      <c r="A24" s="26">
        <v>13</v>
      </c>
      <c r="B24" s="27" t="s">
        <v>49</v>
      </c>
      <c r="C24" s="28">
        <v>65</v>
      </c>
      <c r="D24" s="28">
        <f t="shared" si="1"/>
        <v>35</v>
      </c>
      <c r="E24" s="29">
        <v>205700</v>
      </c>
      <c r="F24" s="29">
        <f>9900</f>
        <v>9900</v>
      </c>
      <c r="G24" s="29">
        <f t="shared" si="2"/>
        <v>9900</v>
      </c>
      <c r="H24" s="29"/>
      <c r="I24" s="30">
        <v>195800</v>
      </c>
      <c r="J24" s="30">
        <v>62095</v>
      </c>
      <c r="K24" s="30">
        <f t="shared" si="3"/>
        <v>133705</v>
      </c>
      <c r="L24" s="29">
        <f t="shared" si="4"/>
        <v>133705</v>
      </c>
      <c r="M24" s="25"/>
    </row>
    <row r="25" spans="1:13" ht="18" customHeight="1">
      <c r="A25" s="26">
        <v>14</v>
      </c>
      <c r="B25" s="27" t="s">
        <v>50</v>
      </c>
      <c r="C25" s="28">
        <v>65</v>
      </c>
      <c r="D25" s="28">
        <f t="shared" si="1"/>
        <v>35</v>
      </c>
      <c r="E25" s="29">
        <v>174400</v>
      </c>
      <c r="F25" s="29">
        <v>13200</v>
      </c>
      <c r="G25" s="29">
        <f t="shared" si="2"/>
        <v>13200</v>
      </c>
      <c r="H25" s="29"/>
      <c r="I25" s="30">
        <v>161200</v>
      </c>
      <c r="J25" s="30">
        <v>47840</v>
      </c>
      <c r="K25" s="30">
        <f t="shared" si="3"/>
        <v>113360</v>
      </c>
      <c r="L25" s="29">
        <f t="shared" si="4"/>
        <v>113360</v>
      </c>
      <c r="M25" s="25"/>
    </row>
    <row r="26" spans="1:13" ht="18" customHeight="1">
      <c r="A26" s="26">
        <v>15</v>
      </c>
      <c r="B26" s="27" t="s">
        <v>51</v>
      </c>
      <c r="C26" s="28">
        <v>65</v>
      </c>
      <c r="D26" s="28">
        <f t="shared" si="1"/>
        <v>35</v>
      </c>
      <c r="E26" s="29">
        <v>15100</v>
      </c>
      <c r="F26" s="29">
        <v>1000</v>
      </c>
      <c r="G26" s="29">
        <f t="shared" si="2"/>
        <v>1000</v>
      </c>
      <c r="H26" s="29"/>
      <c r="I26" s="30">
        <v>14100</v>
      </c>
      <c r="J26" s="30">
        <v>4285</v>
      </c>
      <c r="K26" s="30">
        <f t="shared" si="3"/>
        <v>9815</v>
      </c>
      <c r="L26" s="29">
        <f t="shared" si="4"/>
        <v>9815</v>
      </c>
      <c r="M26" s="25"/>
    </row>
    <row r="27" spans="1:12" s="6" customFormat="1" ht="15.75" customHeight="1">
      <c r="A27" s="7"/>
      <c r="B27" s="7"/>
      <c r="C27" s="7"/>
      <c r="D27" s="7"/>
      <c r="E27" s="7"/>
      <c r="F27" s="7"/>
      <c r="G27" s="7"/>
      <c r="H27" s="7"/>
      <c r="I27" s="8"/>
      <c r="J27" s="8"/>
      <c r="K27" s="8"/>
      <c r="L27" s="7"/>
    </row>
    <row r="28" spans="2:4" ht="15.75" customHeight="1">
      <c r="B28" s="34" t="s">
        <v>56</v>
      </c>
      <c r="C28" s="34"/>
      <c r="D28" s="34"/>
    </row>
  </sheetData>
  <mergeCells count="8">
    <mergeCell ref="B28:D28"/>
    <mergeCell ref="G6:H6"/>
    <mergeCell ref="J6:K6"/>
    <mergeCell ref="A1:L1"/>
    <mergeCell ref="A2:L2"/>
    <mergeCell ref="F5:K5"/>
    <mergeCell ref="C5:D7"/>
    <mergeCell ref="E5:E9"/>
  </mergeCells>
  <printOptions/>
  <pageMargins left="0.5" right="0.25" top="0.5" bottom="0.5" header="0.25" footer="0.25"/>
  <pageSetup horizontalDpi="600" verticalDpi="600" orientation="landscape" scale="95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22" sqref="B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saht</cp:lastModifiedBy>
  <cp:lastPrinted>2006-07-26T10:35:53Z</cp:lastPrinted>
  <dcterms:created xsi:type="dcterms:W3CDTF">2006-06-19T04:12:00Z</dcterms:created>
  <dcterms:modified xsi:type="dcterms:W3CDTF">2006-08-01T02:57:17Z</dcterms:modified>
  <cp:category/>
  <cp:version/>
  <cp:contentType/>
  <cp:contentStatus/>
</cp:coreProperties>
</file>